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2525" activeTab="0"/>
  </bookViews>
  <sheets>
    <sheet name="Лист1" sheetId="1" r:id="rId1"/>
  </sheets>
  <definedNames>
    <definedName name="_xlnm.Print_Area" localSheetId="0">'Лист1'!$A$2:$H$70</definedName>
  </definedNames>
  <calcPr fullCalcOnLoad="1"/>
</workbook>
</file>

<file path=xl/sharedStrings.xml><?xml version="1.0" encoding="utf-8"?>
<sst xmlns="http://schemas.openxmlformats.org/spreadsheetml/2006/main" count="154" uniqueCount="132">
  <si>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</si>
  <si>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</si>
  <si>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</si>
  <si>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</si>
  <si>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</si>
  <si>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</si>
  <si>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</si>
  <si>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</si>
  <si>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</si>
  <si>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</si>
  <si>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</si>
  <si>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</si>
  <si>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</si>
  <si>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</si>
  <si>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</si>
  <si>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</si>
  <si>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</si>
  <si>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</si>
  <si>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</si>
  <si>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</si>
  <si>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</si>
  <si>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</si>
  <si>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</si>
  <si>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</si>
  <si>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</si>
  <si>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</si>
  <si>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1100</t>
  </si>
  <si>
    <t>ИТОГО РАСХОДОВ</t>
  </si>
  <si>
    <t>0409</t>
  </si>
  <si>
    <t>НАЛОГИ НА ПРИБЫЛЬ, ДОХОДЫ</t>
  </si>
  <si>
    <t>Налог на доходы физических лиц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</si>
  <si>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</si>
  <si>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</si>
  <si>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</si>
  <si>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</si>
  <si>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</si>
  <si>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</si>
  <si>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ВСЕГО ДОХОДОВ</t>
  </si>
  <si>
    <t xml:space="preserve">НАЛОГОВЫЕ И НЕНАЛОГОВЫЕ ДОХОДЫ         </t>
  </si>
  <si>
    <t>0113</t>
  </si>
  <si>
    <t xml:space="preserve">Культура, кинематография </t>
  </si>
  <si>
    <t xml:space="preserve">Физическая культура и спорт </t>
  </si>
  <si>
    <t>1300</t>
  </si>
  <si>
    <t>1301</t>
  </si>
  <si>
    <t>ПРОФИЦИТ БЮДЖЕТА (со знаком "плюс") ДЕФИЦИТ БЮДЖЕТА (со знаком "минус")</t>
  </si>
  <si>
    <t>Акцизы по подакцизным товарам</t>
  </si>
  <si>
    <t>0501</t>
  </si>
  <si>
    <t>НАЛОГИ НА ТОВАРЫ, РЕАЛИЗУЕМЫЕ НА ТЕРРИТОРИИ РФ</t>
  </si>
  <si>
    <t>Благоустройство</t>
  </si>
  <si>
    <t>0503</t>
  </si>
  <si>
    <t>Массовый спорт</t>
  </si>
  <si>
    <t>х</t>
  </si>
  <si>
    <t>Налог на имущество физических лиц</t>
  </si>
  <si>
    <t>-</t>
  </si>
  <si>
    <t>Прочие субсидии бюджетам городских поселений</t>
  </si>
  <si>
    <t>Жилищное хозяйство</t>
  </si>
  <si>
    <t>Резервные фонды</t>
  </si>
  <si>
    <t>0111</t>
  </si>
  <si>
    <t>Другие вопросы в области социальной политики</t>
  </si>
  <si>
    <t>Образование</t>
  </si>
  <si>
    <t>0700</t>
  </si>
  <si>
    <t>0707</t>
  </si>
  <si>
    <t>Доходы от продажи земельных участков, государственная собственность на  которые не разграничена</t>
  </si>
  <si>
    <t>БЕЗВОЗМЕЗДНЫЕ ПОСТУПЛЕНИЯ ОТ ДРУГИХ БЮДЖЕТОВ БЮДЖЕТНОЙ СИСТЕМЫ РФ</t>
  </si>
  <si>
    <t>Дотации бюджетам городских поселений на выравнивание бюджетной обеспеченности</t>
  </si>
  <si>
    <t>Прочие доходы от оказания платных услуг и компенсации затрат бюджетов городских поселений</t>
  </si>
  <si>
    <t>ДОХОДЫ ОТ ОКАЗАНИЯ ПЛАТНЫХ УСЛУГ И КОМПЕНСАЦИИ ЗАТРАТ ГОСУДАРСТВА</t>
  </si>
  <si>
    <t>Охрана окружающей среды</t>
  </si>
  <si>
    <t>0600</t>
  </si>
  <si>
    <t>Сбор, удаление отходов и очистка сточных вод</t>
  </si>
  <si>
    <t>0602</t>
  </si>
  <si>
    <t>Молодежная политика</t>
  </si>
  <si>
    <t>Дорожное хозяйство (дорожные фонды)</t>
  </si>
  <si>
    <t>Доходы от продажи земельных участков, находящихся в собственности городских поселений</t>
  </si>
  <si>
    <t xml:space="preserve">Плата за возмещение вреда  автомобильным дорогам транспортными средствами, осуществляющими перевозки тяжеловесных (крупногабаритных) грузов </t>
  </si>
  <si>
    <t xml:space="preserve">2 02 20000 </t>
  </si>
  <si>
    <t xml:space="preserve">2 02 25555 </t>
  </si>
  <si>
    <t xml:space="preserve">2 02 29999 </t>
  </si>
  <si>
    <t xml:space="preserve">2 19 00000 </t>
  </si>
  <si>
    <t xml:space="preserve">1 00 00000 </t>
  </si>
  <si>
    <t>1 01 00000 </t>
  </si>
  <si>
    <t xml:space="preserve">1 01 02000 </t>
  </si>
  <si>
    <t xml:space="preserve">1 03 00000 </t>
  </si>
  <si>
    <t xml:space="preserve">1 03 02000 </t>
  </si>
  <si>
    <t xml:space="preserve">1 06 01000 </t>
  </si>
  <si>
    <t xml:space="preserve">1 06 06000 </t>
  </si>
  <si>
    <t>1 11 00000</t>
  </si>
  <si>
    <t xml:space="preserve">1 11 05010 </t>
  </si>
  <si>
    <t xml:space="preserve">1 11 05030 </t>
  </si>
  <si>
    <t xml:space="preserve">1 13 00000 </t>
  </si>
  <si>
    <t xml:space="preserve">1 13 02995 </t>
  </si>
  <si>
    <t xml:space="preserve">1 14 00000 </t>
  </si>
  <si>
    <t xml:space="preserve">1 14 06025 </t>
  </si>
  <si>
    <t xml:space="preserve">1 14 06013 </t>
  </si>
  <si>
    <t xml:space="preserve">1 16 00000 </t>
  </si>
  <si>
    <t xml:space="preserve">1 17 00000 </t>
  </si>
  <si>
    <t>ПРОЧИЕ НЕНАЛОГОВЫЕ ДОХОДЫ</t>
  </si>
  <si>
    <t>200  00000</t>
  </si>
  <si>
    <t>ВОЗВРАТ ОСТАТКОВ СУБСИДИЙ, СУБВЕНЦИЙ, ИНЫХ МЕЖБ. ТРАНСФЕРТОВ ПРОШЛЫХ ЛЕТ</t>
  </si>
  <si>
    <t>202  00000</t>
  </si>
  <si>
    <t>Другие вопросы в области культуры, кинематографии</t>
  </si>
  <si>
    <t>0804</t>
  </si>
  <si>
    <t>Земельный налог, в том числе:</t>
  </si>
  <si>
    <t>Земельный налог с организаций</t>
  </si>
  <si>
    <t>Земельный налог с физических лиц</t>
  </si>
  <si>
    <t>1 06 06030</t>
  </si>
  <si>
    <t>1 06 06040</t>
  </si>
  <si>
    <t>Субсидии бюджетам городских поселений на реализацию программ формирования современной городской среды</t>
  </si>
  <si>
    <t>Функционирование высшего должностного лица субъекта Российской Федерации и муниципального образования</t>
  </si>
  <si>
    <t>0310</t>
  </si>
  <si>
    <t>0102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</si>
  <si>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</si>
  <si>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</si>
  <si>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</si>
  <si>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202  16001</t>
  </si>
  <si>
    <t>1 06 00000</t>
  </si>
  <si>
    <t>НАЛОГИ НА ИМУЩЕСТВО</t>
  </si>
  <si>
    <t>Обеспечение проведения выборов и референдумов</t>
  </si>
  <si>
    <t>0107</t>
  </si>
  <si>
    <t>отклонение (факт 2023-2022)</t>
  </si>
  <si>
    <t>%              роста исполнения 2023 к 2022 году</t>
  </si>
  <si>
    <t>Уточненный план на 2023 год</t>
  </si>
  <si>
    <t>1 11 09080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</si>
  <si>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</si>
  <si>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городского поселени</t>
  </si>
  <si>
    <t>1 16 070900</t>
  </si>
  <si>
    <t>1 16 370000</t>
  </si>
  <si>
    <t>Отчет об исполнении бюджета Гагаринского городского поселения Гагаринского района Смоленской области за 1 полугодие 2023 года</t>
  </si>
  <si>
    <t>Исполнено за 1 полугодие 2023 года</t>
  </si>
  <si>
    <t>% исполнения за 1 полугодие 2023 года</t>
  </si>
  <si>
    <t>Исполнено  за 1 полугодие 2022 года</t>
  </si>
  <si>
    <t>Субсидии бюджетам бюджетной системы РФ, из них: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</si>
</sst>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</numFmts>
  <fonts count="52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3" fillId="0" borderId="10" xfId="0" applyNumberFormat="1" applyFont="1" applyBorder="1" applyAlignment="1">
      <alignment horizontal="center" vertical="center" wrapText="1"/>
    </xf>
    <xf numFmtId="178" fontId="5" fillId="32" borderId="0" xfId="0" applyNumberFormat="1" applyFont="1" applyFill="1" applyAlignment="1">
      <alignment/>
    </xf>
    <xf numFmtId="178" fontId="6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8" fontId="1" fillId="33" borderId="0" xfId="0" applyNumberFormat="1" applyFont="1" applyFill="1" applyAlignment="1">
      <alignment/>
    </xf>
    <xf numFmtId="178" fontId="1" fillId="0" borderId="0" xfId="0" applyNumberFormat="1" applyFont="1" applyAlignment="1">
      <alignment vertical="top"/>
    </xf>
    <xf numFmtId="3" fontId="3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0" borderId="0" xfId="0" applyNumberFormat="1" applyFont="1" applyFill="1" applyAlignment="1">
      <alignment/>
    </xf>
    <xf numFmtId="178" fontId="1" fillId="34" borderId="0" xfId="0" applyNumberFormat="1" applyFont="1" applyFill="1" applyAlignment="1">
      <alignment/>
    </xf>
    <xf numFmtId="178" fontId="1" fillId="14" borderId="0" xfId="0" applyNumberFormat="1" applyFont="1" applyFill="1" applyAlignment="1">
      <alignment/>
    </xf>
    <xf numFmtId="178" fontId="1" fillId="8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178" fontId="1" fillId="0" borderId="0" xfId="0" applyNumberFormat="1" applyFont="1" applyBorder="1" applyAlignment="1">
      <alignment vertical="top"/>
    </xf>
    <xf numFmtId="178" fontId="1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center" vertical="center" wrapText="1"/>
    </xf>
    <xf numFmtId="178" fontId="5" fillId="35" borderId="11" xfId="0" applyNumberFormat="1" applyFont="1" applyFill="1" applyBorder="1" applyAlignment="1">
      <alignment horizontal="center" vertical="top" wrapText="1"/>
    </xf>
    <xf numFmtId="178" fontId="5" fillId="0" borderId="11" xfId="0" applyNumberFormat="1" applyFont="1" applyFill="1" applyBorder="1" applyAlignment="1">
      <alignment horizontal="center" vertical="top" wrapText="1"/>
    </xf>
    <xf numFmtId="178" fontId="1" fillId="0" borderId="11" xfId="0" applyNumberFormat="1" applyFont="1" applyFill="1" applyBorder="1" applyAlignment="1">
      <alignment horizontal="center" vertical="top" wrapText="1"/>
    </xf>
    <xf numFmtId="178" fontId="6" fillId="0" borderId="11" xfId="0" applyNumberFormat="1" applyFont="1" applyFill="1" applyBorder="1" applyAlignment="1">
      <alignment horizontal="center" vertical="top" wrapText="1"/>
    </xf>
    <xf numFmtId="178" fontId="7" fillId="0" borderId="11" xfId="0" applyNumberFormat="1" applyFont="1" applyFill="1" applyBorder="1" applyAlignment="1">
      <alignment horizontal="center" vertical="top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8" fontId="3" fillId="36" borderId="10" xfId="0" applyNumberFormat="1" applyFont="1" applyFill="1" applyBorder="1" applyAlignment="1">
      <alignment horizontal="center" vertical="top" wrapText="1"/>
    </xf>
    <xf numFmtId="178" fontId="47" fillId="0" borderId="11" xfId="0" applyNumberFormat="1" applyFont="1" applyBorder="1" applyAlignment="1">
      <alignment horizontal="center" vertical="center" wrapText="1"/>
    </xf>
    <xf numFmtId="178" fontId="47" fillId="0" borderId="0" xfId="0" applyNumberFormat="1" applyFont="1" applyAlignment="1">
      <alignment vertical="center" wrapText="1"/>
    </xf>
    <xf numFmtId="3" fontId="47" fillId="0" borderId="0" xfId="0" applyNumberFormat="1" applyFont="1" applyAlignment="1">
      <alignment horizontal="right" vertical="top" wrapText="1"/>
    </xf>
    <xf numFmtId="178" fontId="47" fillId="0" borderId="0" xfId="0" applyNumberFormat="1" applyFont="1" applyAlignment="1">
      <alignment horizontal="right" vertical="top" wrapText="1"/>
    </xf>
    <xf numFmtId="178" fontId="48" fillId="0" borderId="0" xfId="0" applyNumberFormat="1" applyFont="1" applyBorder="1" applyAlignment="1">
      <alignment horizontal="center" vertical="center" wrapText="1"/>
    </xf>
    <xf numFmtId="178" fontId="47" fillId="0" borderId="0" xfId="0" applyNumberFormat="1" applyFont="1" applyBorder="1" applyAlignment="1">
      <alignment horizontal="center" vertical="center"/>
    </xf>
    <xf numFmtId="3" fontId="5" fillId="35" borderId="11" xfId="0" applyNumberFormat="1" applyFont="1" applyFill="1" applyBorder="1" applyAlignment="1">
      <alignment horizontal="center" vertical="top" wrapText="1"/>
    </xf>
    <xf numFmtId="178" fontId="6" fillId="0" borderId="11" xfId="0" applyNumberFormat="1" applyFont="1" applyFill="1" applyBorder="1" applyAlignment="1">
      <alignment vertical="top" wrapText="1"/>
    </xf>
    <xf numFmtId="178" fontId="1" fillId="0" borderId="11" xfId="0" applyNumberFormat="1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178" fontId="7" fillId="0" borderId="11" xfId="0" applyNumberFormat="1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2" fontId="6" fillId="37" borderId="11" xfId="0" applyNumberFormat="1" applyFont="1" applyFill="1" applyBorder="1" applyAlignment="1">
      <alignment wrapText="1"/>
    </xf>
    <xf numFmtId="3" fontId="5" fillId="37" borderId="11" xfId="0" applyNumberFormat="1" applyFont="1" applyFill="1" applyBorder="1" applyAlignment="1">
      <alignment horizontal="center" vertical="center" wrapText="1"/>
    </xf>
    <xf numFmtId="178" fontId="6" fillId="37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178" fontId="5" fillId="35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8" fontId="5" fillId="35" borderId="11" xfId="0" applyNumberFormat="1" applyFont="1" applyFill="1" applyBorder="1" applyAlignment="1">
      <alignment horizontal="center" vertical="justify"/>
    </xf>
    <xf numFmtId="178" fontId="6" fillId="37" borderId="11" xfId="0" applyNumberFormat="1" applyFont="1" applyFill="1" applyBorder="1" applyAlignment="1">
      <alignment horizontal="center" vertical="center"/>
    </xf>
    <xf numFmtId="178" fontId="5" fillId="33" borderId="11" xfId="0" applyNumberFormat="1" applyFont="1" applyFill="1" applyBorder="1" applyAlignment="1">
      <alignment horizontal="center" vertical="top"/>
    </xf>
    <xf numFmtId="178" fontId="49" fillId="14" borderId="12" xfId="0" applyNumberFormat="1" applyFont="1" applyFill="1" applyBorder="1" applyAlignment="1">
      <alignment horizontal="center" vertical="top" wrapText="1"/>
    </xf>
    <xf numFmtId="3" fontId="50" fillId="14" borderId="12" xfId="0" applyNumberFormat="1" applyFont="1" applyFill="1" applyBorder="1" applyAlignment="1">
      <alignment vertical="top"/>
    </xf>
    <xf numFmtId="178" fontId="50" fillId="14" borderId="12" xfId="0" applyNumberFormat="1" applyFont="1" applyFill="1" applyBorder="1" applyAlignment="1">
      <alignment vertical="top"/>
    </xf>
    <xf numFmtId="178" fontId="50" fillId="14" borderId="11" xfId="0" applyNumberFormat="1" applyFont="1" applyFill="1" applyBorder="1" applyAlignment="1">
      <alignment horizontal="center" vertical="top" wrapText="1"/>
    </xf>
    <xf numFmtId="178" fontId="49" fillId="34" borderId="11" xfId="0" applyNumberFormat="1" applyFont="1" applyFill="1" applyBorder="1" applyAlignment="1">
      <alignment vertical="center" wrapText="1"/>
    </xf>
    <xf numFmtId="0" fontId="49" fillId="34" borderId="11" xfId="0" applyNumberFormat="1" applyFont="1" applyFill="1" applyBorder="1" applyAlignment="1">
      <alignment horizontal="center" vertical="center" wrapText="1"/>
    </xf>
    <xf numFmtId="178" fontId="49" fillId="34" borderId="11" xfId="0" applyNumberFormat="1" applyFont="1" applyFill="1" applyBorder="1" applyAlignment="1">
      <alignment horizontal="center" vertical="center" wrapText="1"/>
    </xf>
    <xf numFmtId="178" fontId="50" fillId="38" borderId="11" xfId="0" applyNumberFormat="1" applyFont="1" applyFill="1" applyBorder="1" applyAlignment="1">
      <alignment vertical="center" wrapText="1"/>
    </xf>
    <xf numFmtId="49" fontId="50" fillId="38" borderId="11" xfId="0" applyNumberFormat="1" applyFont="1" applyFill="1" applyBorder="1" applyAlignment="1">
      <alignment horizontal="center" vertical="center" wrapText="1"/>
    </xf>
    <xf numFmtId="178" fontId="50" fillId="38" borderId="11" xfId="0" applyNumberFormat="1" applyFont="1" applyFill="1" applyBorder="1" applyAlignment="1">
      <alignment horizontal="center" vertical="center" wrapText="1"/>
    </xf>
    <xf numFmtId="2" fontId="50" fillId="38" borderId="11" xfId="0" applyNumberFormat="1" applyFont="1" applyFill="1" applyBorder="1" applyAlignment="1">
      <alignment horizontal="center" vertical="center" wrapText="1"/>
    </xf>
    <xf numFmtId="178" fontId="50" fillId="0" borderId="11" xfId="0" applyNumberFormat="1" applyFont="1" applyBorder="1" applyAlignment="1">
      <alignment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178" fontId="50" fillId="38" borderId="11" xfId="0" applyNumberFormat="1" applyFont="1" applyFill="1" applyBorder="1" applyAlignment="1" quotePrefix="1">
      <alignment horizontal="center" vertical="center" wrapText="1"/>
    </xf>
    <xf numFmtId="178" fontId="49" fillId="38" borderId="11" xfId="0" applyNumberFormat="1" applyFont="1" applyFill="1" applyBorder="1" applyAlignment="1">
      <alignment horizontal="center" vertical="center" wrapText="1"/>
    </xf>
    <xf numFmtId="0" fontId="50" fillId="39" borderId="13" xfId="0" applyFont="1" applyFill="1" applyBorder="1" applyAlignment="1">
      <alignment horizontal="left" vertical="top" wrapText="1"/>
    </xf>
    <xf numFmtId="178" fontId="49" fillId="8" borderId="11" xfId="0" applyNumberFormat="1" applyFont="1" applyFill="1" applyBorder="1" applyAlignment="1">
      <alignment vertical="center" wrapText="1"/>
    </xf>
    <xf numFmtId="3" fontId="49" fillId="40" borderId="11" xfId="0" applyNumberFormat="1" applyFont="1" applyFill="1" applyBorder="1" applyAlignment="1">
      <alignment horizontal="center" vertical="center" wrapText="1"/>
    </xf>
    <xf numFmtId="178" fontId="49" fillId="40" borderId="11" xfId="0" applyNumberFormat="1" applyFont="1" applyFill="1" applyBorder="1" applyAlignment="1">
      <alignment horizontal="center" vertical="center" wrapText="1"/>
    </xf>
    <xf numFmtId="178" fontId="50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wrapText="1"/>
    </xf>
    <xf numFmtId="178" fontId="8" fillId="0" borderId="14" xfId="0" applyNumberFormat="1" applyFont="1" applyBorder="1" applyAlignment="1">
      <alignment horizontal="center" vertical="top" wrapText="1"/>
    </xf>
    <xf numFmtId="178" fontId="47" fillId="0" borderId="0" xfId="0" applyNumberFormat="1" applyFont="1" applyAlignment="1">
      <alignment horizontal="right" vertical="top" wrapText="1"/>
    </xf>
    <xf numFmtId="178" fontId="48" fillId="0" borderId="15" xfId="0" applyNumberFormat="1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75"/>
  <sheetViews>
    <sheetView tabSelected="1" view="pageBreakPreview" zoomScaleSheetLayoutView="100" zoomScalePageLayoutView="0" workbookViewId="0" topLeftCell="A1">
      <pane xSplit="2" ySplit="3" topLeftCell="C4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6" sqref="A46"/>
    </sheetView>
  </sheetViews>
  <sheetFormatPr defaultColWidth="9.00390625" defaultRowHeight="12.75"/>
  <cols>
    <col min="1" max="1" width="48.625" style="1" customWidth="1"/>
    <col min="2" max="2" width="11.00390625" style="10" customWidth="1"/>
    <col min="3" max="3" width="12.125" style="1" customWidth="1"/>
    <col min="4" max="5" width="11.375" style="1" customWidth="1"/>
    <col min="6" max="6" width="10.75390625" style="1" customWidth="1"/>
    <col min="7" max="9" width="12.25390625" style="1" customWidth="1"/>
    <col min="10" max="16384" width="9.125" style="1" customWidth="1"/>
  </cols>
  <sheetData>
    <row r="2" spans="1:8" ht="41.25" customHeight="1">
      <c r="A2" s="81" t="s">
        <v>127</v>
      </c>
      <c r="B2" s="81"/>
      <c r="C2" s="81"/>
      <c r="D2" s="81"/>
      <c r="E2" s="81"/>
      <c r="F2" s="81"/>
      <c r="G2" s="81"/>
      <c r="H2" s="81"/>
    </row>
    <row r="3" spans="1:63" ht="78" customHeight="1">
      <c r="A3" s="2" t="s">
        <v>0</v>
      </c>
      <c r="B3" s="8" t="s">
        <v>1</v>
      </c>
      <c r="C3" s="32" t="s">
        <v>121</v>
      </c>
      <c r="D3" s="32" t="s">
        <v>128</v>
      </c>
      <c r="E3" s="32" t="s">
        <v>129</v>
      </c>
      <c r="F3" s="32" t="s">
        <v>130</v>
      </c>
      <c r="G3" s="32" t="s">
        <v>119</v>
      </c>
      <c r="H3" s="32" t="s">
        <v>120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1:63" s="3" customFormat="1" ht="18" customHeight="1">
      <c r="A4" s="21" t="s">
        <v>38</v>
      </c>
      <c r="B4" s="39" t="s">
        <v>79</v>
      </c>
      <c r="C4" s="21">
        <f>C5+C7+C14+C18+C20+C26+C9+C23</f>
        <v>106545.80000000002</v>
      </c>
      <c r="D4" s="21">
        <f>D5+D7+D14+D18+D20+D26+D9+D23</f>
        <v>46046.10000000001</v>
      </c>
      <c r="E4" s="21">
        <f aca="true" t="shared" si="0" ref="E4:E12">D4/C4*100</f>
        <v>43.217189227543464</v>
      </c>
      <c r="F4" s="21">
        <f>F5+F7+F14+F18+F20+F26+F9+F23</f>
        <v>38847.59999999999</v>
      </c>
      <c r="G4" s="21">
        <f>D4-F4</f>
        <v>7198.500000000022</v>
      </c>
      <c r="H4" s="53">
        <f aca="true" t="shared" si="1" ref="H4:H34">D4/F4*100</f>
        <v>118.53010224569864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</row>
    <row r="5" spans="1:63" s="4" customFormat="1" ht="15.75" customHeight="1">
      <c r="A5" s="40" t="s">
        <v>29</v>
      </c>
      <c r="B5" s="28" t="s">
        <v>80</v>
      </c>
      <c r="C5" s="24">
        <f>C6</f>
        <v>66550.3</v>
      </c>
      <c r="D5" s="24">
        <f>D6</f>
        <v>33893.5</v>
      </c>
      <c r="E5" s="24">
        <f t="shared" si="0"/>
        <v>50.9291468257844</v>
      </c>
      <c r="F5" s="24">
        <f>F6</f>
        <v>29623.3</v>
      </c>
      <c r="G5" s="24">
        <f>D5-F5</f>
        <v>4270.200000000001</v>
      </c>
      <c r="H5" s="54">
        <f t="shared" si="1"/>
        <v>114.4150044053161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</row>
    <row r="6" spans="1:63" ht="15.75" customHeight="1">
      <c r="A6" s="41" t="s">
        <v>30</v>
      </c>
      <c r="B6" s="42" t="s">
        <v>81</v>
      </c>
      <c r="C6" s="23">
        <v>66550.3</v>
      </c>
      <c r="D6" s="23">
        <v>33893.5</v>
      </c>
      <c r="E6" s="23">
        <f t="shared" si="0"/>
        <v>50.9291468257844</v>
      </c>
      <c r="F6" s="23">
        <v>29623.3</v>
      </c>
      <c r="G6" s="23">
        <f>D6-F6</f>
        <v>4270.200000000001</v>
      </c>
      <c r="H6" s="55">
        <f t="shared" si="1"/>
        <v>114.4150044053161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</row>
    <row r="7" spans="1:63" s="4" customFormat="1" ht="27">
      <c r="A7" s="40" t="s">
        <v>47</v>
      </c>
      <c r="B7" s="45" t="s">
        <v>82</v>
      </c>
      <c r="C7" s="27">
        <f>C8</f>
        <v>2745.1</v>
      </c>
      <c r="D7" s="27">
        <f>D8</f>
        <v>1495.9</v>
      </c>
      <c r="E7" s="27">
        <f t="shared" si="0"/>
        <v>54.49346107609924</v>
      </c>
      <c r="F7" s="27">
        <f>F8</f>
        <v>1409.3</v>
      </c>
      <c r="G7" s="27">
        <f aca="true" t="shared" si="2" ref="G7:G13">D7-F7</f>
        <v>86.60000000000014</v>
      </c>
      <c r="H7" s="54">
        <f t="shared" si="1"/>
        <v>106.14489462853899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</row>
    <row r="8" spans="1:63" ht="15" customHeight="1">
      <c r="A8" s="41" t="s">
        <v>45</v>
      </c>
      <c r="B8" s="42" t="s">
        <v>83</v>
      </c>
      <c r="C8" s="26">
        <v>2745.1</v>
      </c>
      <c r="D8" s="26">
        <v>1495.9</v>
      </c>
      <c r="E8" s="26">
        <f t="shared" si="0"/>
        <v>54.49346107609924</v>
      </c>
      <c r="F8" s="26">
        <v>1409.3</v>
      </c>
      <c r="G8" s="26">
        <f t="shared" si="2"/>
        <v>86.60000000000014</v>
      </c>
      <c r="H8" s="55">
        <f t="shared" si="1"/>
        <v>106.14489462853899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1:63" ht="15" customHeight="1">
      <c r="A9" s="40" t="s">
        <v>116</v>
      </c>
      <c r="B9" s="43" t="s">
        <v>115</v>
      </c>
      <c r="C9" s="29">
        <f>C10+C11</f>
        <v>31208.8</v>
      </c>
      <c r="D9" s="29">
        <f>D10+D11</f>
        <v>4708.8</v>
      </c>
      <c r="E9" s="27">
        <f t="shared" si="0"/>
        <v>15.088052087872653</v>
      </c>
      <c r="F9" s="29">
        <f>F10+F11</f>
        <v>4721.6</v>
      </c>
      <c r="G9" s="29">
        <f t="shared" si="2"/>
        <v>-12.800000000000182</v>
      </c>
      <c r="H9" s="54">
        <f t="shared" si="1"/>
        <v>99.72890545577769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1:63" ht="15" customHeight="1">
      <c r="A10" s="41" t="s">
        <v>52</v>
      </c>
      <c r="B10" s="42" t="s">
        <v>84</v>
      </c>
      <c r="C10" s="26">
        <v>9200.8</v>
      </c>
      <c r="D10" s="26">
        <v>93.7</v>
      </c>
      <c r="E10" s="26">
        <f t="shared" si="0"/>
        <v>1.0183897052430224</v>
      </c>
      <c r="F10" s="26">
        <v>760</v>
      </c>
      <c r="G10" s="26">
        <f t="shared" si="2"/>
        <v>-666.3</v>
      </c>
      <c r="H10" s="55">
        <f t="shared" si="1"/>
        <v>12.328947368421053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1:63" ht="17.25" customHeight="1">
      <c r="A11" s="41" t="s">
        <v>102</v>
      </c>
      <c r="B11" s="42" t="s">
        <v>85</v>
      </c>
      <c r="C11" s="26">
        <f>C12+C13</f>
        <v>22008</v>
      </c>
      <c r="D11" s="26">
        <f>D12+D13</f>
        <v>4615.1</v>
      </c>
      <c r="E11" s="26">
        <f t="shared" si="0"/>
        <v>20.970101781170484</v>
      </c>
      <c r="F11" s="26">
        <f>F12+F13</f>
        <v>3961.6</v>
      </c>
      <c r="G11" s="26">
        <f t="shared" si="2"/>
        <v>653.5000000000005</v>
      </c>
      <c r="H11" s="55">
        <f t="shared" si="1"/>
        <v>116.49586025848144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1:63" ht="17.25" customHeight="1">
      <c r="A12" s="44" t="s">
        <v>103</v>
      </c>
      <c r="B12" s="42" t="s">
        <v>105</v>
      </c>
      <c r="C12" s="26">
        <v>15119.5</v>
      </c>
      <c r="D12" s="26">
        <v>4723.3</v>
      </c>
      <c r="E12" s="26">
        <f t="shared" si="0"/>
        <v>31.23978967558451</v>
      </c>
      <c r="F12" s="26">
        <v>6060.7</v>
      </c>
      <c r="G12" s="26">
        <f t="shared" si="2"/>
        <v>-1337.3999999999996</v>
      </c>
      <c r="H12" s="55">
        <f t="shared" si="1"/>
        <v>77.93324203474846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spans="1:63" ht="17.25" customHeight="1">
      <c r="A13" s="44" t="s">
        <v>104</v>
      </c>
      <c r="B13" s="42" t="s">
        <v>106</v>
      </c>
      <c r="C13" s="26">
        <v>6888.5</v>
      </c>
      <c r="D13" s="26">
        <v>-108.2</v>
      </c>
      <c r="E13" s="26">
        <v>0</v>
      </c>
      <c r="F13" s="26">
        <v>-2099.1</v>
      </c>
      <c r="G13" s="26">
        <f t="shared" si="2"/>
        <v>1990.8999999999999</v>
      </c>
      <c r="H13" s="55">
        <f t="shared" si="1"/>
        <v>5.154590062407699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</row>
    <row r="14" spans="1:63" s="5" customFormat="1" ht="40.5">
      <c r="A14" s="40" t="s">
        <v>31</v>
      </c>
      <c r="B14" s="45" t="s">
        <v>86</v>
      </c>
      <c r="C14" s="29">
        <f>C15+C16+C17</f>
        <v>3998</v>
      </c>
      <c r="D14" s="29">
        <f>D15+D16+D17</f>
        <v>2205.8</v>
      </c>
      <c r="E14" s="29">
        <f aca="true" t="shared" si="3" ref="E14:E19">D14/C14*100</f>
        <v>55.17258629314657</v>
      </c>
      <c r="F14" s="29">
        <f>F15+F16+F17</f>
        <v>2278.6</v>
      </c>
      <c r="G14" s="29">
        <f>D14-F14</f>
        <v>-72.79999999999973</v>
      </c>
      <c r="H14" s="54">
        <f t="shared" si="1"/>
        <v>96.80505573597824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</row>
    <row r="15" spans="1:63" ht="25.5">
      <c r="A15" s="44" t="s">
        <v>32</v>
      </c>
      <c r="B15" s="42" t="s">
        <v>87</v>
      </c>
      <c r="C15" s="31">
        <v>1379.3</v>
      </c>
      <c r="D15" s="31">
        <v>1856.2</v>
      </c>
      <c r="E15" s="31">
        <f t="shared" si="3"/>
        <v>134.57550931631988</v>
      </c>
      <c r="F15" s="31">
        <v>871.2</v>
      </c>
      <c r="G15" s="31">
        <f aca="true" t="shared" si="4" ref="G15:G34">D15-F15</f>
        <v>985</v>
      </c>
      <c r="H15" s="55">
        <f t="shared" si="1"/>
        <v>213.06244260789714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63" s="4" customFormat="1" ht="18" customHeight="1">
      <c r="A16" s="44" t="s">
        <v>33</v>
      </c>
      <c r="B16" s="42" t="s">
        <v>88</v>
      </c>
      <c r="C16" s="25">
        <v>2576.7</v>
      </c>
      <c r="D16" s="25">
        <v>349.6</v>
      </c>
      <c r="E16" s="25">
        <f t="shared" si="3"/>
        <v>13.567741685101101</v>
      </c>
      <c r="F16" s="25">
        <v>1385.2</v>
      </c>
      <c r="G16" s="25">
        <f t="shared" si="4"/>
        <v>-1035.6</v>
      </c>
      <c r="H16" s="55">
        <f t="shared" si="1"/>
        <v>25.23823274617384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</row>
    <row r="17" spans="1:63" s="4" customFormat="1" ht="51" customHeight="1">
      <c r="A17" s="41" t="s">
        <v>123</v>
      </c>
      <c r="B17" s="42" t="s">
        <v>122</v>
      </c>
      <c r="C17" s="31">
        <v>42</v>
      </c>
      <c r="D17" s="31">
        <v>0</v>
      </c>
      <c r="E17" s="31">
        <f t="shared" si="3"/>
        <v>0</v>
      </c>
      <c r="F17" s="31">
        <v>22.2</v>
      </c>
      <c r="G17" s="31">
        <f t="shared" si="4"/>
        <v>-22.2</v>
      </c>
      <c r="H17" s="55">
        <f t="shared" si="1"/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</row>
    <row r="18" spans="1:63" ht="27">
      <c r="A18" s="40" t="s">
        <v>66</v>
      </c>
      <c r="B18" s="45" t="s">
        <v>89</v>
      </c>
      <c r="C18" s="29">
        <f>C19</f>
        <v>330</v>
      </c>
      <c r="D18" s="29">
        <f>D19</f>
        <v>238.8</v>
      </c>
      <c r="E18" s="29">
        <f t="shared" si="3"/>
        <v>72.36363636363636</v>
      </c>
      <c r="F18" s="29">
        <f>F19</f>
        <v>157.1</v>
      </c>
      <c r="G18" s="27">
        <f t="shared" si="4"/>
        <v>81.70000000000002</v>
      </c>
      <c r="H18" s="54">
        <f t="shared" si="1"/>
        <v>152.00509229789944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spans="1:63" ht="25.5">
      <c r="A19" s="41" t="s">
        <v>65</v>
      </c>
      <c r="B19" s="46" t="s">
        <v>90</v>
      </c>
      <c r="C19" s="26">
        <v>330</v>
      </c>
      <c r="D19" s="26">
        <v>238.8</v>
      </c>
      <c r="E19" s="31">
        <f t="shared" si="3"/>
        <v>72.36363636363636</v>
      </c>
      <c r="F19" s="26">
        <v>157.1</v>
      </c>
      <c r="G19" s="26">
        <f t="shared" si="4"/>
        <v>81.70000000000002</v>
      </c>
      <c r="H19" s="55">
        <f t="shared" si="1"/>
        <v>152.00509229789944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spans="1:63" s="4" customFormat="1" ht="27">
      <c r="A20" s="40" t="s">
        <v>34</v>
      </c>
      <c r="B20" s="45" t="s">
        <v>91</v>
      </c>
      <c r="C20" s="29">
        <f>C21+C22</f>
        <v>0</v>
      </c>
      <c r="D20" s="29">
        <f>D21+D22</f>
        <v>1590.5</v>
      </c>
      <c r="E20" s="31" t="s">
        <v>53</v>
      </c>
      <c r="F20" s="29">
        <f>F21+F22</f>
        <v>653.6</v>
      </c>
      <c r="G20" s="29">
        <f t="shared" si="4"/>
        <v>936.9</v>
      </c>
      <c r="H20" s="54">
        <f t="shared" si="1"/>
        <v>243.344553243574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</row>
    <row r="21" spans="1:63" ht="25.5">
      <c r="A21" s="41" t="s">
        <v>62</v>
      </c>
      <c r="B21" s="46" t="s">
        <v>93</v>
      </c>
      <c r="C21" s="26">
        <v>0</v>
      </c>
      <c r="D21" s="26">
        <v>1590.5</v>
      </c>
      <c r="E21" s="31" t="s">
        <v>53</v>
      </c>
      <c r="F21" s="26">
        <v>653.6</v>
      </c>
      <c r="G21" s="26">
        <f t="shared" si="4"/>
        <v>936.9</v>
      </c>
      <c r="H21" s="55">
        <f t="shared" si="1"/>
        <v>243.344553243574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spans="1:63" ht="25.5">
      <c r="A22" s="41" t="s">
        <v>73</v>
      </c>
      <c r="B22" s="46" t="s">
        <v>92</v>
      </c>
      <c r="C22" s="26">
        <v>0</v>
      </c>
      <c r="D22" s="26">
        <v>0</v>
      </c>
      <c r="E22" s="26" t="s">
        <v>53</v>
      </c>
      <c r="F22" s="26">
        <v>0</v>
      </c>
      <c r="G22" s="26">
        <f t="shared" si="4"/>
        <v>0</v>
      </c>
      <c r="H22" s="55" t="s">
        <v>53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</row>
    <row r="23" spans="1:63" ht="18.75" customHeight="1">
      <c r="A23" s="40" t="s">
        <v>35</v>
      </c>
      <c r="B23" s="45" t="s">
        <v>94</v>
      </c>
      <c r="C23" s="29">
        <f>C24+C25</f>
        <v>1713.6</v>
      </c>
      <c r="D23" s="29">
        <f>D24+D25</f>
        <v>1912.8</v>
      </c>
      <c r="E23" s="29">
        <f>D23/C23*100</f>
        <v>111.62464985994399</v>
      </c>
      <c r="F23" s="29">
        <f>F24+F25</f>
        <v>4.1</v>
      </c>
      <c r="G23" s="29">
        <f t="shared" si="4"/>
        <v>1908.7</v>
      </c>
      <c r="H23" s="54">
        <f t="shared" si="1"/>
        <v>46653.65853658537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</row>
    <row r="24" spans="1:63" ht="64.5" customHeight="1">
      <c r="A24" s="41" t="s">
        <v>124</v>
      </c>
      <c r="B24" s="30" t="s">
        <v>125</v>
      </c>
      <c r="C24" s="26">
        <v>0</v>
      </c>
      <c r="D24" s="29">
        <v>0</v>
      </c>
      <c r="E24" s="29" t="s">
        <v>53</v>
      </c>
      <c r="F24" s="29">
        <v>4.1</v>
      </c>
      <c r="G24" s="26">
        <f t="shared" si="4"/>
        <v>-4.1</v>
      </c>
      <c r="H24" s="54">
        <f t="shared" si="1"/>
        <v>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spans="1:63" ht="42" customHeight="1">
      <c r="A25" s="41" t="s">
        <v>74</v>
      </c>
      <c r="B25" s="46" t="s">
        <v>126</v>
      </c>
      <c r="C25" s="26">
        <v>1713.6</v>
      </c>
      <c r="D25" s="26">
        <v>1912.8</v>
      </c>
      <c r="E25" s="31">
        <f>D25/C25*100</f>
        <v>111.62464985994399</v>
      </c>
      <c r="F25" s="26">
        <v>0</v>
      </c>
      <c r="G25" s="26">
        <f t="shared" si="4"/>
        <v>1912.8</v>
      </c>
      <c r="H25" s="55" t="s">
        <v>53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1:63" ht="13.5">
      <c r="A26" s="47" t="s">
        <v>96</v>
      </c>
      <c r="B26" s="48" t="s">
        <v>95</v>
      </c>
      <c r="C26" s="22">
        <v>0</v>
      </c>
      <c r="D26" s="22">
        <v>0</v>
      </c>
      <c r="E26" s="22" t="s">
        <v>53</v>
      </c>
      <c r="F26" s="22">
        <v>0</v>
      </c>
      <c r="G26" s="22">
        <f t="shared" si="4"/>
        <v>0</v>
      </c>
      <c r="H26" s="54" t="s">
        <v>53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1:63" ht="21" customHeight="1">
      <c r="A27" s="21" t="s">
        <v>36</v>
      </c>
      <c r="B27" s="39" t="s">
        <v>97</v>
      </c>
      <c r="C27" s="21">
        <f>C28+C33</f>
        <v>124095.8</v>
      </c>
      <c r="D27" s="21">
        <f>D28+D33</f>
        <v>5318</v>
      </c>
      <c r="E27" s="21">
        <f>D27/C27*100</f>
        <v>4.285398861202394</v>
      </c>
      <c r="F27" s="21">
        <f>F28+F33</f>
        <v>2168</v>
      </c>
      <c r="G27" s="21">
        <f t="shared" si="4"/>
        <v>3150</v>
      </c>
      <c r="H27" s="56">
        <f t="shared" si="1"/>
        <v>245.29520295202954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1:63" ht="29.25" customHeight="1">
      <c r="A28" s="49" t="s">
        <v>63</v>
      </c>
      <c r="B28" s="50" t="s">
        <v>99</v>
      </c>
      <c r="C28" s="51">
        <f>C29+C30</f>
        <v>124095.8</v>
      </c>
      <c r="D28" s="51">
        <f>D29+D30</f>
        <v>5302.8</v>
      </c>
      <c r="E28" s="51">
        <f>D28/C28*100</f>
        <v>4.273150259718701</v>
      </c>
      <c r="F28" s="51">
        <f>F29+F30</f>
        <v>2168</v>
      </c>
      <c r="G28" s="51">
        <f t="shared" si="4"/>
        <v>3134.8</v>
      </c>
      <c r="H28" s="57">
        <f t="shared" si="1"/>
        <v>244.59409594095942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1:63" ht="26.25" customHeight="1">
      <c r="A29" s="52" t="s">
        <v>64</v>
      </c>
      <c r="B29" s="46" t="s">
        <v>114</v>
      </c>
      <c r="C29" s="26">
        <v>3776.6</v>
      </c>
      <c r="D29" s="26">
        <v>1888.2</v>
      </c>
      <c r="E29" s="26">
        <f>D29/C29*100</f>
        <v>49.99735211565959</v>
      </c>
      <c r="F29" s="26">
        <v>1509.6</v>
      </c>
      <c r="G29" s="26">
        <f t="shared" si="4"/>
        <v>378.60000000000014</v>
      </c>
      <c r="H29" s="55">
        <f t="shared" si="1"/>
        <v>125.07949125596186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63" s="6" customFormat="1" ht="20.25" customHeight="1">
      <c r="A30" s="41" t="s">
        <v>131</v>
      </c>
      <c r="B30" s="46" t="s">
        <v>75</v>
      </c>
      <c r="C30" s="26">
        <v>120319.2</v>
      </c>
      <c r="D30" s="26">
        <v>3414.6</v>
      </c>
      <c r="E30" s="26">
        <f>D30/C30*100</f>
        <v>2.837951050206451</v>
      </c>
      <c r="F30" s="26">
        <v>658.4</v>
      </c>
      <c r="G30" s="26">
        <f t="shared" si="4"/>
        <v>2756.2</v>
      </c>
      <c r="H30" s="55">
        <f t="shared" si="1"/>
        <v>518.6208991494533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spans="1:63" s="6" customFormat="1" ht="23.25" customHeight="1">
      <c r="A31" s="80" t="s">
        <v>107</v>
      </c>
      <c r="B31" s="46" t="s">
        <v>76</v>
      </c>
      <c r="C31" s="31">
        <v>14796.2</v>
      </c>
      <c r="D31" s="31">
        <v>1881.6</v>
      </c>
      <c r="E31" s="26">
        <f>D31/C31*100</f>
        <v>12.71677863235155</v>
      </c>
      <c r="F31" s="31">
        <v>0</v>
      </c>
      <c r="G31" s="31">
        <f t="shared" si="4"/>
        <v>1881.6</v>
      </c>
      <c r="H31" s="55" t="s">
        <v>53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</row>
    <row r="32" spans="1:63" s="6" customFormat="1" ht="14.25" customHeight="1">
      <c r="A32" s="44" t="s">
        <v>54</v>
      </c>
      <c r="B32" s="42" t="s">
        <v>77</v>
      </c>
      <c r="C32" s="31">
        <v>47432.1</v>
      </c>
      <c r="D32" s="31">
        <v>0</v>
      </c>
      <c r="E32" s="31" t="s">
        <v>53</v>
      </c>
      <c r="F32" s="31">
        <v>658.4</v>
      </c>
      <c r="G32" s="31">
        <f t="shared" si="4"/>
        <v>-658.4</v>
      </c>
      <c r="H32" s="55">
        <f t="shared" si="1"/>
        <v>0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8" s="11" customFormat="1" ht="33.75" customHeight="1">
      <c r="A33" s="41" t="s">
        <v>98</v>
      </c>
      <c r="B33" s="46" t="s">
        <v>78</v>
      </c>
      <c r="C33" s="26">
        <v>0</v>
      </c>
      <c r="D33" s="26">
        <v>15.2</v>
      </c>
      <c r="E33" s="26" t="s">
        <v>53</v>
      </c>
      <c r="F33" s="26">
        <v>0</v>
      </c>
      <c r="G33" s="26">
        <f t="shared" si="4"/>
        <v>15.2</v>
      </c>
      <c r="H33" s="55" t="s">
        <v>53</v>
      </c>
    </row>
    <row r="34" spans="1:63" s="6" customFormat="1" ht="15.75" customHeight="1">
      <c r="A34" s="21" t="s">
        <v>37</v>
      </c>
      <c r="B34" s="39"/>
      <c r="C34" s="21">
        <f>C4+C27</f>
        <v>230641.60000000003</v>
      </c>
      <c r="D34" s="21">
        <f>D4+D27</f>
        <v>51364.10000000001</v>
      </c>
      <c r="E34" s="21">
        <f>D34/C34*100</f>
        <v>22.270093513052288</v>
      </c>
      <c r="F34" s="21">
        <f>F4+F27</f>
        <v>41015.59999999999</v>
      </c>
      <c r="G34" s="21">
        <f t="shared" si="4"/>
        <v>10348.500000000022</v>
      </c>
      <c r="H34" s="58">
        <f t="shared" si="1"/>
        <v>125.23064395010685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</row>
    <row r="35" spans="1:63" s="6" customFormat="1" ht="18" customHeight="1">
      <c r="A35" s="83"/>
      <c r="B35" s="84"/>
      <c r="C35" s="84"/>
      <c r="D35" s="84"/>
      <c r="E35" s="84"/>
      <c r="F35" s="84"/>
      <c r="G35" s="84"/>
      <c r="H35" s="85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</row>
    <row r="36" spans="1:63" s="13" customFormat="1" ht="12.75">
      <c r="A36" s="59" t="s">
        <v>2</v>
      </c>
      <c r="B36" s="60"/>
      <c r="C36" s="61"/>
      <c r="D36" s="61"/>
      <c r="E36" s="61"/>
      <c r="F36" s="61"/>
      <c r="G36" s="62"/>
      <c r="H36" s="6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</row>
    <row r="37" spans="1:63" s="12" customFormat="1" ht="12.75">
      <c r="A37" s="63" t="s">
        <v>3</v>
      </c>
      <c r="B37" s="64" t="s">
        <v>4</v>
      </c>
      <c r="C37" s="65">
        <f>C38+C39+C40+C42+C43+C41</f>
        <v>9836.6</v>
      </c>
      <c r="D37" s="65">
        <f>D38+D39+D40+D42+D43</f>
        <v>2723.8</v>
      </c>
      <c r="E37" s="65">
        <f>D37/C37*100</f>
        <v>27.69046215155643</v>
      </c>
      <c r="F37" s="65">
        <f>F38+F39+F40+F42+F43+F41</f>
        <v>3541.8999999999996</v>
      </c>
      <c r="G37" s="65">
        <f>D37-F37</f>
        <v>-818.0999999999995</v>
      </c>
      <c r="H37" s="65">
        <f>D37/F37*100</f>
        <v>76.90222761794519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</row>
    <row r="38" spans="1:63" s="12" customFormat="1" ht="38.25">
      <c r="A38" s="66" t="s">
        <v>108</v>
      </c>
      <c r="B38" s="67" t="s">
        <v>110</v>
      </c>
      <c r="C38" s="68">
        <v>723.2</v>
      </c>
      <c r="D38" s="68">
        <v>376</v>
      </c>
      <c r="E38" s="68">
        <f>D38/C38*100</f>
        <v>51.991150442477874</v>
      </c>
      <c r="F38" s="68">
        <v>321.9</v>
      </c>
      <c r="G38" s="68">
        <f>D38-F38</f>
        <v>54.10000000000002</v>
      </c>
      <c r="H38" s="69">
        <f>D38/F38*100</f>
        <v>116.80646163404785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</row>
    <row r="39" spans="1:63" ht="38.25">
      <c r="A39" s="70" t="s">
        <v>5</v>
      </c>
      <c r="B39" s="71" t="s">
        <v>6</v>
      </c>
      <c r="C39" s="68">
        <v>1846.2</v>
      </c>
      <c r="D39" s="68">
        <v>883.9</v>
      </c>
      <c r="E39" s="68">
        <f>D39/C39*100</f>
        <v>47.87671974867295</v>
      </c>
      <c r="F39" s="68">
        <v>827.6</v>
      </c>
      <c r="G39" s="68">
        <f aca="true" t="shared" si="5" ref="G39:G67">D39-F39</f>
        <v>56.299999999999955</v>
      </c>
      <c r="H39" s="68">
        <f aca="true" t="shared" si="6" ref="H39:H67">D39/F39*100</f>
        <v>106.80280328661189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</row>
    <row r="40" spans="1:63" ht="38.25">
      <c r="A40" s="70" t="s">
        <v>7</v>
      </c>
      <c r="B40" s="71" t="s">
        <v>8</v>
      </c>
      <c r="C40" s="68">
        <v>30.9</v>
      </c>
      <c r="D40" s="68">
        <v>30.9</v>
      </c>
      <c r="E40" s="68">
        <f aca="true" t="shared" si="7" ref="E40:E67">D40/C40*100</f>
        <v>100</v>
      </c>
      <c r="F40" s="68">
        <v>29.6</v>
      </c>
      <c r="G40" s="68">
        <f t="shared" si="5"/>
        <v>1.2999999999999972</v>
      </c>
      <c r="H40" s="68">
        <f>D40/F40*100</f>
        <v>104.39189189189189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</row>
    <row r="41" spans="1:63" ht="12.75">
      <c r="A41" s="70" t="s">
        <v>117</v>
      </c>
      <c r="B41" s="72" t="s">
        <v>118</v>
      </c>
      <c r="C41" s="68">
        <v>0</v>
      </c>
      <c r="D41" s="68">
        <v>0</v>
      </c>
      <c r="E41" s="68">
        <v>0</v>
      </c>
      <c r="F41" s="68">
        <v>1000</v>
      </c>
      <c r="G41" s="68">
        <f>D41-F41</f>
        <v>-1000</v>
      </c>
      <c r="H41" s="68" t="s">
        <v>53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</row>
    <row r="42" spans="1:63" ht="12.75">
      <c r="A42" s="70" t="s">
        <v>56</v>
      </c>
      <c r="B42" s="71" t="s">
        <v>57</v>
      </c>
      <c r="C42" s="68">
        <v>2000</v>
      </c>
      <c r="D42" s="73">
        <v>0</v>
      </c>
      <c r="E42" s="68">
        <f t="shared" si="7"/>
        <v>0</v>
      </c>
      <c r="F42" s="73">
        <v>0</v>
      </c>
      <c r="G42" s="68">
        <f t="shared" si="5"/>
        <v>0</v>
      </c>
      <c r="H42" s="68" t="s">
        <v>53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2.75">
      <c r="A43" s="70" t="s">
        <v>9</v>
      </c>
      <c r="B43" s="71" t="s">
        <v>39</v>
      </c>
      <c r="C43" s="68">
        <v>5236.3</v>
      </c>
      <c r="D43" s="68">
        <v>1433</v>
      </c>
      <c r="E43" s="68">
        <f t="shared" si="7"/>
        <v>27.366652025285028</v>
      </c>
      <c r="F43" s="68">
        <v>1362.8</v>
      </c>
      <c r="G43" s="68">
        <f t="shared" si="5"/>
        <v>70.20000000000005</v>
      </c>
      <c r="H43" s="68">
        <f t="shared" si="6"/>
        <v>105.1511593777517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s="12" customFormat="1" ht="25.5">
      <c r="A44" s="63" t="s">
        <v>10</v>
      </c>
      <c r="B44" s="64" t="s">
        <v>11</v>
      </c>
      <c r="C44" s="65">
        <f>SUM(C45:C45)</f>
        <v>3172</v>
      </c>
      <c r="D44" s="65">
        <f>SUM(D45:D45)</f>
        <v>465.4</v>
      </c>
      <c r="E44" s="65">
        <f t="shared" si="7"/>
        <v>14.672131147540982</v>
      </c>
      <c r="F44" s="65">
        <f>SUM(F45:F45)</f>
        <v>247</v>
      </c>
      <c r="G44" s="65">
        <f t="shared" si="5"/>
        <v>218.39999999999998</v>
      </c>
      <c r="H44" s="65">
        <f>D44/F44*100</f>
        <v>188.42105263157893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</row>
    <row r="45" spans="1:63" ht="40.5" customHeight="1">
      <c r="A45" s="70" t="s">
        <v>111</v>
      </c>
      <c r="B45" s="72" t="s">
        <v>109</v>
      </c>
      <c r="C45" s="68">
        <v>3172</v>
      </c>
      <c r="D45" s="68">
        <v>465.4</v>
      </c>
      <c r="E45" s="68">
        <f t="shared" si="7"/>
        <v>14.672131147540982</v>
      </c>
      <c r="F45" s="68">
        <v>247</v>
      </c>
      <c r="G45" s="68">
        <f t="shared" si="5"/>
        <v>218.39999999999998</v>
      </c>
      <c r="H45" s="74">
        <f>D45/F45*100</f>
        <v>188.42105263157893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</row>
    <row r="46" spans="1:63" s="12" customFormat="1" ht="12.75">
      <c r="A46" s="63" t="s">
        <v>12</v>
      </c>
      <c r="B46" s="64" t="s">
        <v>13</v>
      </c>
      <c r="C46" s="65">
        <f>SUM(C47:C48)</f>
        <v>107721.1</v>
      </c>
      <c r="D46" s="65">
        <f>SUM(D47:D48)</f>
        <v>1913</v>
      </c>
      <c r="E46" s="65">
        <f>D46/C46*100</f>
        <v>1.775882348026524</v>
      </c>
      <c r="F46" s="65">
        <f>SUM(F47:F48)</f>
        <v>2615</v>
      </c>
      <c r="G46" s="65">
        <f t="shared" si="5"/>
        <v>-702</v>
      </c>
      <c r="H46" s="65">
        <f t="shared" si="6"/>
        <v>73.1548757170172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</row>
    <row r="47" spans="1:63" ht="12.75">
      <c r="A47" s="70" t="s">
        <v>72</v>
      </c>
      <c r="B47" s="71" t="s">
        <v>28</v>
      </c>
      <c r="C47" s="68">
        <v>106771.1</v>
      </c>
      <c r="D47" s="68">
        <v>1913</v>
      </c>
      <c r="E47" s="74">
        <f t="shared" si="7"/>
        <v>1.7916833300396828</v>
      </c>
      <c r="F47" s="68">
        <v>2579</v>
      </c>
      <c r="G47" s="68">
        <f t="shared" si="5"/>
        <v>-666</v>
      </c>
      <c r="H47" s="68">
        <f t="shared" si="6"/>
        <v>74.17603722373013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</row>
    <row r="48" spans="1:63" ht="12.75">
      <c r="A48" s="70" t="s">
        <v>14</v>
      </c>
      <c r="B48" s="71" t="s">
        <v>15</v>
      </c>
      <c r="C48" s="68">
        <v>950</v>
      </c>
      <c r="D48" s="68">
        <v>0</v>
      </c>
      <c r="E48" s="68">
        <f>D48/C48*100</f>
        <v>0</v>
      </c>
      <c r="F48" s="68">
        <v>36</v>
      </c>
      <c r="G48" s="68">
        <f t="shared" si="5"/>
        <v>-36</v>
      </c>
      <c r="H48" s="68" t="s">
        <v>53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</row>
    <row r="49" spans="1:63" s="12" customFormat="1" ht="12.75">
      <c r="A49" s="63" t="s">
        <v>16</v>
      </c>
      <c r="B49" s="64" t="s">
        <v>17</v>
      </c>
      <c r="C49" s="65">
        <f>SUM(C50:C52)</f>
        <v>200401.5</v>
      </c>
      <c r="D49" s="65">
        <f>SUM(D50:D52)</f>
        <v>52259.799999999996</v>
      </c>
      <c r="E49" s="65">
        <f t="shared" si="7"/>
        <v>26.077549319740616</v>
      </c>
      <c r="F49" s="65">
        <f>SUM(F50:F52)</f>
        <v>30892.5</v>
      </c>
      <c r="G49" s="65">
        <f t="shared" si="5"/>
        <v>21367.299999999996</v>
      </c>
      <c r="H49" s="65">
        <f t="shared" si="6"/>
        <v>169.16662620377113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</row>
    <row r="50" spans="1:63" ht="12.75">
      <c r="A50" s="75" t="s">
        <v>55</v>
      </c>
      <c r="B50" s="71" t="s">
        <v>46</v>
      </c>
      <c r="C50" s="68">
        <v>35393.4</v>
      </c>
      <c r="D50" s="68">
        <v>8655.5</v>
      </c>
      <c r="E50" s="68">
        <f t="shared" si="7"/>
        <v>24.455124401724614</v>
      </c>
      <c r="F50" s="68">
        <v>2341.6</v>
      </c>
      <c r="G50" s="68">
        <f t="shared" si="5"/>
        <v>6313.9</v>
      </c>
      <c r="H50" s="68">
        <f t="shared" si="6"/>
        <v>369.6404168090195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</row>
    <row r="51" spans="1:63" ht="12.75">
      <c r="A51" s="70" t="s">
        <v>18</v>
      </c>
      <c r="B51" s="71" t="s">
        <v>19</v>
      </c>
      <c r="C51" s="68">
        <v>85270.2</v>
      </c>
      <c r="D51" s="68">
        <v>7065.6</v>
      </c>
      <c r="E51" s="68">
        <f t="shared" si="7"/>
        <v>8.286130441819067</v>
      </c>
      <c r="F51" s="68">
        <v>1763.3</v>
      </c>
      <c r="G51" s="68">
        <f t="shared" si="5"/>
        <v>5302.3</v>
      </c>
      <c r="H51" s="68">
        <f t="shared" si="6"/>
        <v>400.70322690410035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</row>
    <row r="52" spans="1:63" ht="20.25" customHeight="1">
      <c r="A52" s="70" t="s">
        <v>48</v>
      </c>
      <c r="B52" s="71" t="s">
        <v>49</v>
      </c>
      <c r="C52" s="68">
        <v>79737.9</v>
      </c>
      <c r="D52" s="68">
        <v>36538.7</v>
      </c>
      <c r="E52" s="68">
        <f t="shared" si="7"/>
        <v>45.82350425581813</v>
      </c>
      <c r="F52" s="68">
        <v>26787.6</v>
      </c>
      <c r="G52" s="68">
        <f t="shared" si="5"/>
        <v>9751.099999999999</v>
      </c>
      <c r="H52" s="68">
        <f t="shared" si="6"/>
        <v>136.4015439979692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</row>
    <row r="53" spans="1:63" ht="20.25" customHeight="1">
      <c r="A53" s="63" t="s">
        <v>67</v>
      </c>
      <c r="B53" s="64" t="s">
        <v>68</v>
      </c>
      <c r="C53" s="65">
        <f>C54</f>
        <v>39.7</v>
      </c>
      <c r="D53" s="65">
        <f>D54</f>
        <v>0</v>
      </c>
      <c r="E53" s="65">
        <f t="shared" si="7"/>
        <v>0</v>
      </c>
      <c r="F53" s="65">
        <f>F54</f>
        <v>0</v>
      </c>
      <c r="G53" s="65">
        <f t="shared" si="5"/>
        <v>0</v>
      </c>
      <c r="H53" s="65" t="s">
        <v>53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</row>
    <row r="54" spans="1:63" ht="20.25" customHeight="1">
      <c r="A54" s="70" t="s">
        <v>69</v>
      </c>
      <c r="B54" s="71" t="s">
        <v>70</v>
      </c>
      <c r="C54" s="68">
        <v>39.7</v>
      </c>
      <c r="D54" s="68">
        <v>0</v>
      </c>
      <c r="E54" s="68">
        <f t="shared" si="7"/>
        <v>0</v>
      </c>
      <c r="F54" s="68">
        <v>0</v>
      </c>
      <c r="G54" s="68">
        <f t="shared" si="5"/>
        <v>0</v>
      </c>
      <c r="H54" s="68" t="s">
        <v>53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</row>
    <row r="55" spans="1:63" ht="13.5" customHeight="1">
      <c r="A55" s="63" t="s">
        <v>59</v>
      </c>
      <c r="B55" s="64" t="s">
        <v>60</v>
      </c>
      <c r="C55" s="65">
        <f>SUM(C56)</f>
        <v>140</v>
      </c>
      <c r="D55" s="65">
        <f>SUM(D56)</f>
        <v>65.7</v>
      </c>
      <c r="E55" s="65">
        <f>D55/C55*100</f>
        <v>46.92857142857143</v>
      </c>
      <c r="F55" s="65">
        <f>SUM(F56)</f>
        <v>45.1</v>
      </c>
      <c r="G55" s="65">
        <f t="shared" si="5"/>
        <v>20.6</v>
      </c>
      <c r="H55" s="65">
        <f t="shared" si="6"/>
        <v>145.67627494456764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</row>
    <row r="56" spans="1:63" ht="13.5" customHeight="1">
      <c r="A56" s="70" t="s">
        <v>71</v>
      </c>
      <c r="B56" s="71" t="s">
        <v>61</v>
      </c>
      <c r="C56" s="68">
        <v>140</v>
      </c>
      <c r="D56" s="68">
        <v>65.7</v>
      </c>
      <c r="E56" s="68">
        <f>D56/C56*100</f>
        <v>46.92857142857143</v>
      </c>
      <c r="F56" s="68">
        <v>45.1</v>
      </c>
      <c r="G56" s="68">
        <f t="shared" si="5"/>
        <v>20.6</v>
      </c>
      <c r="H56" s="74">
        <f t="shared" si="6"/>
        <v>145.67627494456764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</row>
    <row r="57" spans="1:63" s="12" customFormat="1" ht="12.75">
      <c r="A57" s="63" t="s">
        <v>40</v>
      </c>
      <c r="B57" s="64" t="s">
        <v>20</v>
      </c>
      <c r="C57" s="65">
        <f>SUM(C58:C59)</f>
        <v>1067</v>
      </c>
      <c r="D57" s="65">
        <f>D58+D59</f>
        <v>858.9</v>
      </c>
      <c r="E57" s="65">
        <f t="shared" si="7"/>
        <v>80.49671977507029</v>
      </c>
      <c r="F57" s="65">
        <f>F58+F59</f>
        <v>913</v>
      </c>
      <c r="G57" s="65">
        <f t="shared" si="5"/>
        <v>-54.10000000000002</v>
      </c>
      <c r="H57" s="65">
        <f t="shared" si="6"/>
        <v>94.07447973713033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</row>
    <row r="58" spans="1:63" ht="12.75">
      <c r="A58" s="70" t="s">
        <v>21</v>
      </c>
      <c r="B58" s="71" t="s">
        <v>22</v>
      </c>
      <c r="C58" s="68">
        <v>1000</v>
      </c>
      <c r="D58" s="68">
        <v>838.9</v>
      </c>
      <c r="E58" s="68">
        <f t="shared" si="7"/>
        <v>83.89</v>
      </c>
      <c r="F58" s="68">
        <v>891</v>
      </c>
      <c r="G58" s="68">
        <f t="shared" si="5"/>
        <v>-52.10000000000002</v>
      </c>
      <c r="H58" s="68">
        <f t="shared" si="6"/>
        <v>94.15263748597081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</row>
    <row r="59" spans="1:63" ht="12.75">
      <c r="A59" s="70" t="s">
        <v>100</v>
      </c>
      <c r="B59" s="72" t="s">
        <v>101</v>
      </c>
      <c r="C59" s="68">
        <v>67</v>
      </c>
      <c r="D59" s="68">
        <v>20</v>
      </c>
      <c r="E59" s="68">
        <f t="shared" si="7"/>
        <v>29.850746268656714</v>
      </c>
      <c r="F59" s="68">
        <v>22</v>
      </c>
      <c r="G59" s="68">
        <f t="shared" si="5"/>
        <v>-2</v>
      </c>
      <c r="H59" s="68" t="s">
        <v>53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</row>
    <row r="60" spans="1:63" s="12" customFormat="1" ht="12.75">
      <c r="A60" s="63" t="s">
        <v>23</v>
      </c>
      <c r="B60" s="64" t="s">
        <v>24</v>
      </c>
      <c r="C60" s="65">
        <f>SUM(C61:C62)</f>
        <v>1349.7</v>
      </c>
      <c r="D60" s="65">
        <f>SUM(D61:D62)</f>
        <v>955.1999999999999</v>
      </c>
      <c r="E60" s="65">
        <f t="shared" si="7"/>
        <v>70.77128250722382</v>
      </c>
      <c r="F60" s="65">
        <f>SUM(F61:F62)</f>
        <v>284.4</v>
      </c>
      <c r="G60" s="65">
        <f t="shared" si="5"/>
        <v>670.8</v>
      </c>
      <c r="H60" s="65">
        <f t="shared" si="6"/>
        <v>335.86497890295357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</row>
    <row r="61" spans="1:63" ht="12.75">
      <c r="A61" s="70" t="s">
        <v>25</v>
      </c>
      <c r="B61" s="71">
        <v>1001</v>
      </c>
      <c r="C61" s="68">
        <v>302.2</v>
      </c>
      <c r="D61" s="68">
        <v>168.9</v>
      </c>
      <c r="E61" s="68">
        <f t="shared" si="7"/>
        <v>55.890138980807414</v>
      </c>
      <c r="F61" s="68">
        <v>175.1</v>
      </c>
      <c r="G61" s="68">
        <f t="shared" si="5"/>
        <v>-6.199999999999989</v>
      </c>
      <c r="H61" s="68">
        <f t="shared" si="6"/>
        <v>96.45916619074815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</row>
    <row r="62" spans="1:63" ht="12.75">
      <c r="A62" s="70" t="s">
        <v>58</v>
      </c>
      <c r="B62" s="71">
        <v>1006</v>
      </c>
      <c r="C62" s="68">
        <v>1047.5</v>
      </c>
      <c r="D62" s="68">
        <v>786.3</v>
      </c>
      <c r="E62" s="68">
        <f t="shared" si="7"/>
        <v>75.06443914081146</v>
      </c>
      <c r="F62" s="68">
        <v>109.3</v>
      </c>
      <c r="G62" s="68">
        <f t="shared" si="5"/>
        <v>677</v>
      </c>
      <c r="H62" s="68" t="s">
        <v>53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</row>
    <row r="63" spans="1:63" s="12" customFormat="1" ht="12.75">
      <c r="A63" s="63" t="s">
        <v>41</v>
      </c>
      <c r="B63" s="64" t="s">
        <v>26</v>
      </c>
      <c r="C63" s="65">
        <f>SUM(C64:C64)</f>
        <v>700</v>
      </c>
      <c r="D63" s="65">
        <f>SUM(D64:D64)</f>
        <v>400.9</v>
      </c>
      <c r="E63" s="65">
        <f t="shared" si="7"/>
        <v>57.27142857142857</v>
      </c>
      <c r="F63" s="65">
        <f>SUM(F64:F64)</f>
        <v>401.4</v>
      </c>
      <c r="G63" s="65">
        <f t="shared" si="5"/>
        <v>-0.5</v>
      </c>
      <c r="H63" s="65">
        <f t="shared" si="6"/>
        <v>99.87543597409069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</row>
    <row r="64" spans="1:63" ht="12.75">
      <c r="A64" s="70" t="s">
        <v>50</v>
      </c>
      <c r="B64" s="71">
        <v>1102</v>
      </c>
      <c r="C64" s="68">
        <v>700</v>
      </c>
      <c r="D64" s="68">
        <v>400.9</v>
      </c>
      <c r="E64" s="68">
        <f t="shared" si="7"/>
        <v>57.27142857142857</v>
      </c>
      <c r="F64" s="68">
        <v>401.4</v>
      </c>
      <c r="G64" s="68">
        <f t="shared" si="5"/>
        <v>-0.5</v>
      </c>
      <c r="H64" s="68">
        <f t="shared" si="6"/>
        <v>99.87543597409069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</row>
    <row r="65" spans="1:63" ht="25.5">
      <c r="A65" s="63" t="s">
        <v>113</v>
      </c>
      <c r="B65" s="64" t="s">
        <v>42</v>
      </c>
      <c r="C65" s="65">
        <f>SUM(C66:C66)</f>
        <v>24</v>
      </c>
      <c r="D65" s="65">
        <f>SUM(D66:D66)</f>
        <v>0</v>
      </c>
      <c r="E65" s="65">
        <f t="shared" si="7"/>
        <v>0</v>
      </c>
      <c r="F65" s="65">
        <f>SUM(F66:F66)</f>
        <v>0</v>
      </c>
      <c r="G65" s="65">
        <f t="shared" si="5"/>
        <v>0</v>
      </c>
      <c r="H65" s="65" t="s">
        <v>53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</row>
    <row r="66" spans="1:63" ht="25.5">
      <c r="A66" s="70" t="s">
        <v>112</v>
      </c>
      <c r="B66" s="71" t="s">
        <v>43</v>
      </c>
      <c r="C66" s="68">
        <v>24</v>
      </c>
      <c r="D66" s="68">
        <v>0</v>
      </c>
      <c r="E66" s="68">
        <f t="shared" si="7"/>
        <v>0</v>
      </c>
      <c r="F66" s="68">
        <v>0</v>
      </c>
      <c r="G66" s="68">
        <f t="shared" si="5"/>
        <v>0</v>
      </c>
      <c r="H66" s="68" t="s">
        <v>53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</row>
    <row r="67" spans="1:63" s="14" customFormat="1" ht="12.75">
      <c r="A67" s="76" t="s">
        <v>27</v>
      </c>
      <c r="B67" s="77"/>
      <c r="C67" s="78">
        <f>SUM(C37+C44+C46+C49+C55+C57+C60+C63+C65+C53)</f>
        <v>324451.60000000003</v>
      </c>
      <c r="D67" s="78">
        <f>SUM(D37+D44+D46+D49+D55+D57+D60+D63+D65+D53)</f>
        <v>59642.7</v>
      </c>
      <c r="E67" s="78">
        <f t="shared" si="7"/>
        <v>18.382618547727915</v>
      </c>
      <c r="F67" s="78">
        <f>F37+F44+F46+F49++F53+F55+F57+F60+F63+F65</f>
        <v>38940.3</v>
      </c>
      <c r="G67" s="78">
        <f t="shared" si="5"/>
        <v>20702.399999999994</v>
      </c>
      <c r="H67" s="78">
        <f t="shared" si="6"/>
        <v>153.1644594417608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</row>
    <row r="68" spans="1:63" ht="25.5">
      <c r="A68" s="70" t="s">
        <v>44</v>
      </c>
      <c r="B68" s="33"/>
      <c r="C68" s="79">
        <v>-93810</v>
      </c>
      <c r="D68" s="79">
        <f>D34-D67</f>
        <v>-8278.599999999984</v>
      </c>
      <c r="E68" s="79" t="s">
        <v>51</v>
      </c>
      <c r="F68" s="68">
        <v>2075.3</v>
      </c>
      <c r="G68" s="79" t="s">
        <v>51</v>
      </c>
      <c r="H68" s="79" t="s">
        <v>51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</row>
    <row r="69" spans="1:51" ht="12.75">
      <c r="A69" s="34"/>
      <c r="B69" s="35"/>
      <c r="C69" s="36"/>
      <c r="D69" s="36"/>
      <c r="E69" s="37"/>
      <c r="F69" s="36"/>
      <c r="G69" s="38"/>
      <c r="H69" s="37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</row>
    <row r="70" spans="1:51" ht="26.25" customHeight="1">
      <c r="A70" s="34"/>
      <c r="B70" s="35"/>
      <c r="C70" s="82"/>
      <c r="D70" s="82"/>
      <c r="E70" s="82"/>
      <c r="F70" s="82"/>
      <c r="G70" s="82"/>
      <c r="H70" s="82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</row>
    <row r="71" spans="1:51" ht="12.75">
      <c r="A71" s="7"/>
      <c r="B71" s="9"/>
      <c r="C71" s="7"/>
      <c r="D71" s="7"/>
      <c r="E71" s="18"/>
      <c r="F71" s="18"/>
      <c r="G71" s="18"/>
      <c r="H71" s="18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</row>
    <row r="72" spans="5:51" ht="12.75">
      <c r="E72" s="19"/>
      <c r="F72" s="20"/>
      <c r="G72" s="19"/>
      <c r="H72" s="19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</row>
    <row r="73" spans="5:51" ht="12.75">
      <c r="E73" s="19"/>
      <c r="F73" s="19"/>
      <c r="G73" s="19"/>
      <c r="H73" s="19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</row>
    <row r="74" spans="5:51" ht="12.75">
      <c r="E74" s="19"/>
      <c r="F74" s="19"/>
      <c r="G74" s="19"/>
      <c r="H74" s="19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</row>
    <row r="75" spans="5:8" ht="12.75">
      <c r="E75" s="19"/>
      <c r="F75" s="19"/>
      <c r="G75" s="19"/>
      <c r="H75" s="19"/>
    </row>
  </sheetData>
  <sheetProtection/>
  <mergeCells count="3">
    <mergeCell ref="A2:H2"/>
    <mergeCell ref="C70:H70"/>
    <mergeCell ref="A35:H35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600" verticalDpi="600" orientation="portrait" paperSize="9" scale="74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Бюджетный отдел</cp:lastModifiedBy>
  <cp:lastPrinted>2023-07-27T11:24:55Z</cp:lastPrinted>
  <dcterms:created xsi:type="dcterms:W3CDTF">2009-04-28T07:05:16Z</dcterms:created>
  <dcterms:modified xsi:type="dcterms:W3CDTF">2023-07-27T11:26:47Z</dcterms:modified>
  <cp:category/>
  <cp:version/>
  <cp:contentType/>
  <cp:contentStatus/>
</cp:coreProperties>
</file>